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0"/>
  </bookViews>
  <sheets>
    <sheet name="Pro Rata" sheetId="1" r:id="rId1"/>
    <sheet name="Denton" sheetId="2" r:id="rId2"/>
    <sheet name="Revisiones" sheetId="3" r:id="rId3"/>
  </sheets>
  <definedNames>
    <definedName name="_xlnm.Print_Area" localSheetId="1">'Denton'!$B$2:$K$20</definedName>
    <definedName name="_xlnm.Print_Area" localSheetId="0">'Pro Rata'!$B$2:$K$20</definedName>
    <definedName name="_xlnm.Print_Area" localSheetId="2">'Revisiones'!$B$2:$L$20</definedName>
  </definedNames>
  <calcPr fullCalcOnLoad="1"/>
</workbook>
</file>

<file path=xl/sharedStrings.xml><?xml version="1.0" encoding="utf-8"?>
<sst xmlns="http://schemas.openxmlformats.org/spreadsheetml/2006/main" count="100" uniqueCount="32">
  <si>
    <t>(1)</t>
  </si>
  <si>
    <t>?</t>
  </si>
  <si>
    <t>(2)</t>
  </si>
  <si>
    <t>(3)</t>
  </si>
  <si>
    <t>(4)</t>
  </si>
  <si>
    <t>(5)=(1)*(4)</t>
  </si>
  <si>
    <t>Indicador</t>
  </si>
  <si>
    <t>Año</t>
  </si>
  <si>
    <t>Trimestre</t>
  </si>
  <si>
    <t>Datos Anuales</t>
  </si>
  <si>
    <t>Índice</t>
  </si>
  <si>
    <t>Benchmark Anual-a la proporción del indicador</t>
  </si>
  <si>
    <t>Distribution Proporcional and Extrapolación con un Indicador</t>
  </si>
  <si>
    <t>CNT</t>
  </si>
  <si>
    <t>Total</t>
  </si>
  <si>
    <t>Estimaciones de CNT derivadas</t>
  </si>
  <si>
    <t>T1</t>
  </si>
  <si>
    <t>T2</t>
  </si>
  <si>
    <t>T3</t>
  </si>
  <si>
    <t>T4</t>
  </si>
  <si>
    <t>Variación %  T/T-1</t>
  </si>
  <si>
    <t xml:space="preserve">Proporción B/I </t>
  </si>
  <si>
    <t>El Método Denton Proporcional</t>
  </si>
  <si>
    <t>CNT derivadas</t>
  </si>
  <si>
    <t xml:space="preserve">Proporción estimada B/I </t>
  </si>
  <si>
    <t>Estimaciones derivadas de CNT</t>
  </si>
  <si>
    <t>Proporciones B/I</t>
  </si>
  <si>
    <t>(4)=(2)*(3)</t>
  </si>
  <si>
    <t>(5)=(4)/(1)</t>
  </si>
  <si>
    <t xml:space="preserve">Revisiones de las CNT Ajustadas Resultado de CNA Nuevas o Revisadas </t>
  </si>
  <si>
    <t>No CNA para 2008</t>
  </si>
  <si>
    <t>Con CNA para 2008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</si>
</sst>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</numFmts>
  <fonts count="41">
    <font>
      <sz val="10"/>
      <name val="Times New Roman"/>
      <family val="0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71" fontId="0" fillId="33" borderId="11" xfId="52" applyNumberFormat="1" applyFont="1" applyFill="1" applyBorder="1" applyAlignment="1">
      <alignment/>
    </xf>
    <xf numFmtId="171" fontId="1" fillId="33" borderId="11" xfId="52" applyNumberFormat="1" applyFont="1" applyFill="1" applyBorder="1" applyAlignment="1">
      <alignment/>
    </xf>
    <xf numFmtId="171" fontId="2" fillId="33" borderId="11" xfId="52" applyNumberFormat="1" applyFont="1" applyFill="1" applyBorder="1" applyAlignment="1">
      <alignment/>
    </xf>
    <xf numFmtId="171" fontId="0" fillId="33" borderId="11" xfId="52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1" fontId="2" fillId="33" borderId="13" xfId="5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70" fontId="0" fillId="33" borderId="16" xfId="0" applyNumberFormat="1" applyFill="1" applyBorder="1" applyAlignment="1">
      <alignment/>
    </xf>
    <xf numFmtId="170" fontId="0" fillId="33" borderId="17" xfId="0" applyNumberFormat="1" applyFill="1" applyBorder="1" applyAlignment="1">
      <alignment/>
    </xf>
    <xf numFmtId="170" fontId="2" fillId="33" borderId="17" xfId="0" applyNumberFormat="1" applyFont="1" applyFill="1" applyBorder="1" applyAlignment="1">
      <alignment/>
    </xf>
    <xf numFmtId="170" fontId="2" fillId="33" borderId="18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171" fontId="0" fillId="33" borderId="14" xfId="52" applyNumberFormat="1" applyFont="1" applyFill="1" applyBorder="1" applyAlignment="1">
      <alignment/>
    </xf>
    <xf numFmtId="171" fontId="1" fillId="33" borderId="14" xfId="52" applyNumberFormat="1" applyFont="1" applyFill="1" applyBorder="1" applyAlignment="1">
      <alignment/>
    </xf>
    <xf numFmtId="171" fontId="2" fillId="33" borderId="14" xfId="52" applyNumberFormat="1" applyFont="1" applyFill="1" applyBorder="1" applyAlignment="1">
      <alignment/>
    </xf>
    <xf numFmtId="171" fontId="0" fillId="33" borderId="14" xfId="52" applyNumberFormat="1" applyFont="1" applyFill="1" applyBorder="1" applyAlignment="1">
      <alignment/>
    </xf>
    <xf numFmtId="171" fontId="2" fillId="33" borderId="15" xfId="52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76" fontId="2" fillId="33" borderId="17" xfId="0" applyNumberFormat="1" applyFont="1" applyFill="1" applyBorder="1" applyAlignment="1">
      <alignment/>
    </xf>
    <xf numFmtId="176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49" fontId="4" fillId="33" borderId="19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171" fontId="0" fillId="33" borderId="14" xfId="52" applyNumberFormat="1" applyFill="1" applyBorder="1" applyAlignment="1">
      <alignment/>
    </xf>
    <xf numFmtId="171" fontId="0" fillId="33" borderId="11" xfId="52" applyNumberFormat="1" applyFill="1" applyBorder="1" applyAlignment="1">
      <alignment/>
    </xf>
    <xf numFmtId="171" fontId="0" fillId="33" borderId="0" xfId="0" applyNumberFormat="1" applyFill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49" fontId="4" fillId="34" borderId="21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176" fontId="2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170" fontId="6" fillId="33" borderId="18" xfId="0" applyNumberFormat="1" applyFont="1" applyFill="1" applyBorder="1" applyAlignment="1">
      <alignment horizontal="right"/>
    </xf>
    <xf numFmtId="176" fontId="6" fillId="33" borderId="18" xfId="0" applyNumberFormat="1" applyFont="1" applyFill="1" applyBorder="1" applyAlignment="1">
      <alignment horizontal="right"/>
    </xf>
    <xf numFmtId="170" fontId="2" fillId="33" borderId="15" xfId="0" applyNumberFormat="1" applyFont="1" applyFill="1" applyBorder="1" applyAlignment="1">
      <alignment/>
    </xf>
    <xf numFmtId="170" fontId="6" fillId="33" borderId="18" xfId="0" applyNumberFormat="1" applyFon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23" xfId="0" applyNumberFormat="1" applyFill="1" applyBorder="1" applyAlignment="1">
      <alignment/>
    </xf>
    <xf numFmtId="0" fontId="4" fillId="33" borderId="16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="85" zoomScaleNormal="85" zoomScalePageLayoutView="0" workbookViewId="0" topLeftCell="A1">
      <selection activeCell="A1" sqref="A1"/>
    </sheetView>
  </sheetViews>
  <sheetFormatPr defaultColWidth="9.33203125" defaultRowHeight="12.75"/>
  <cols>
    <col min="1" max="1" width="1.171875" style="1" customWidth="1"/>
    <col min="2" max="7" width="15" style="1" customWidth="1"/>
    <col min="8" max="8" width="0.82421875" style="1" customWidth="1"/>
    <col min="9" max="11" width="15" style="1" customWidth="1"/>
    <col min="12" max="16384" width="9.33203125" style="1" customWidth="1"/>
  </cols>
  <sheetData>
    <row r="1" ht="4.5" customHeight="1" thickBot="1"/>
    <row r="2" spans="2:11" ht="18" customHeight="1">
      <c r="B2" s="57" t="s">
        <v>12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8" customHeight="1">
      <c r="B3" s="64" t="s">
        <v>7</v>
      </c>
      <c r="C3" s="61" t="s">
        <v>8</v>
      </c>
      <c r="D3" s="60" t="s">
        <v>6</v>
      </c>
      <c r="E3" s="61"/>
      <c r="F3" s="62" t="s">
        <v>9</v>
      </c>
      <c r="G3" s="62" t="s">
        <v>11</v>
      </c>
      <c r="H3" s="38"/>
      <c r="I3" s="69" t="s">
        <v>15</v>
      </c>
      <c r="J3" s="70"/>
      <c r="K3" s="71"/>
    </row>
    <row r="4" spans="2:11" ht="33" customHeight="1">
      <c r="B4" s="65"/>
      <c r="C4" s="67"/>
      <c r="D4" s="51" t="s">
        <v>10</v>
      </c>
      <c r="E4" s="52" t="s">
        <v>20</v>
      </c>
      <c r="F4" s="63"/>
      <c r="G4" s="63"/>
      <c r="H4" s="39"/>
      <c r="I4" s="29" t="s">
        <v>21</v>
      </c>
      <c r="J4" s="55" t="s">
        <v>13</v>
      </c>
      <c r="K4" s="50" t="s">
        <v>20</v>
      </c>
    </row>
    <row r="5" spans="2:11" ht="18" customHeight="1">
      <c r="B5" s="66"/>
      <c r="C5" s="68"/>
      <c r="D5" s="32" t="s">
        <v>0</v>
      </c>
      <c r="E5" s="28"/>
      <c r="F5" s="33" t="s">
        <v>2</v>
      </c>
      <c r="G5" s="33" t="s">
        <v>3</v>
      </c>
      <c r="H5" s="40"/>
      <c r="I5" s="33" t="s">
        <v>4</v>
      </c>
      <c r="J5" s="54" t="s">
        <v>5</v>
      </c>
      <c r="K5" s="56"/>
    </row>
    <row r="6" spans="2:11" ht="18" customHeight="1">
      <c r="B6" s="2">
        <v>2006</v>
      </c>
      <c r="C6" s="10" t="s">
        <v>16</v>
      </c>
      <c r="D6" s="12">
        <v>98.2</v>
      </c>
      <c r="E6" s="16"/>
      <c r="F6" s="22"/>
      <c r="G6" s="22"/>
      <c r="H6" s="41"/>
      <c r="I6" s="26">
        <f>$G$10</f>
        <v>9.950248756218905</v>
      </c>
      <c r="J6" s="13">
        <f>D6*I6</f>
        <v>977.1144278606964</v>
      </c>
      <c r="K6" s="3"/>
    </row>
    <row r="7" spans="2:11" ht="18" customHeight="1">
      <c r="B7" s="2">
        <v>2006</v>
      </c>
      <c r="C7" s="10" t="s">
        <v>17</v>
      </c>
      <c r="D7" s="13">
        <v>100.8</v>
      </c>
      <c r="E7" s="17">
        <f>D7/D6-1</f>
        <v>0.02647657841140516</v>
      </c>
      <c r="F7" s="22"/>
      <c r="G7" s="22"/>
      <c r="H7" s="41"/>
      <c r="I7" s="26">
        <f>$G$10</f>
        <v>9.950248756218905</v>
      </c>
      <c r="J7" s="13">
        <f>D7*I7</f>
        <v>1002.9850746268655</v>
      </c>
      <c r="K7" s="4">
        <f>J7/J6-1</f>
        <v>0.02647657841140516</v>
      </c>
    </row>
    <row r="8" spans="2:11" ht="18" customHeight="1">
      <c r="B8" s="2">
        <v>2006</v>
      </c>
      <c r="C8" s="10" t="s">
        <v>18</v>
      </c>
      <c r="D8" s="13">
        <v>102.2</v>
      </c>
      <c r="E8" s="17">
        <f>D8/D7-1</f>
        <v>0.01388888888888884</v>
      </c>
      <c r="F8" s="22"/>
      <c r="G8" s="22"/>
      <c r="H8" s="41"/>
      <c r="I8" s="26">
        <f>$G$10</f>
        <v>9.950248756218905</v>
      </c>
      <c r="J8" s="13">
        <f>D8*I8</f>
        <v>1016.9154228855721</v>
      </c>
      <c r="K8" s="4">
        <f>J8/J7-1</f>
        <v>0.013888888888889062</v>
      </c>
    </row>
    <row r="9" spans="2:11" ht="18" customHeight="1">
      <c r="B9" s="2">
        <v>2006</v>
      </c>
      <c r="C9" s="10" t="s">
        <v>19</v>
      </c>
      <c r="D9" s="13">
        <v>100.8</v>
      </c>
      <c r="E9" s="17">
        <f>D9/D8-1</f>
        <v>-0.013698630136986356</v>
      </c>
      <c r="F9" s="22"/>
      <c r="G9" s="22"/>
      <c r="H9" s="41"/>
      <c r="I9" s="26">
        <f>$G$10</f>
        <v>9.950248756218905</v>
      </c>
      <c r="J9" s="13">
        <f>D9*I9</f>
        <v>1002.9850746268655</v>
      </c>
      <c r="K9" s="4">
        <f>J9/J8-1</f>
        <v>-0.013698630136986356</v>
      </c>
    </row>
    <row r="10" spans="2:11" ht="18" customHeight="1">
      <c r="B10" s="2"/>
      <c r="C10" s="10" t="s">
        <v>14</v>
      </c>
      <c r="D10" s="14">
        <f>SUM(D6:D9)</f>
        <v>402</v>
      </c>
      <c r="E10" s="16"/>
      <c r="F10" s="23">
        <v>4000</v>
      </c>
      <c r="G10" s="25">
        <f>F10/D10</f>
        <v>9.950248756218905</v>
      </c>
      <c r="H10" s="42"/>
      <c r="I10" s="22"/>
      <c r="J10" s="14">
        <f>SUM(J6:J9)</f>
        <v>4000</v>
      </c>
      <c r="K10" s="3"/>
    </row>
    <row r="11" spans="2:11" ht="18" customHeight="1">
      <c r="B11" s="2">
        <v>2007</v>
      </c>
      <c r="C11" s="10" t="s">
        <v>16</v>
      </c>
      <c r="D11" s="13">
        <v>99</v>
      </c>
      <c r="E11" s="18">
        <f>D11/D9-1</f>
        <v>-0.017857142857142794</v>
      </c>
      <c r="F11" s="22"/>
      <c r="G11" s="22"/>
      <c r="H11" s="41"/>
      <c r="I11" s="26">
        <f>$G$15</f>
        <v>10.280138339920947</v>
      </c>
      <c r="J11" s="13">
        <f>D11*I11</f>
        <v>1017.7336956521738</v>
      </c>
      <c r="K11" s="5">
        <f>J11/J9-1</f>
        <v>0.01470472631987585</v>
      </c>
    </row>
    <row r="12" spans="2:11" ht="18" customHeight="1">
      <c r="B12" s="2">
        <v>2007</v>
      </c>
      <c r="C12" s="10" t="s">
        <v>17</v>
      </c>
      <c r="D12" s="13">
        <v>101.6</v>
      </c>
      <c r="E12" s="17">
        <f>D12/D11-1</f>
        <v>0.02626262626262621</v>
      </c>
      <c r="F12" s="22"/>
      <c r="G12" s="22"/>
      <c r="H12" s="41"/>
      <c r="I12" s="26">
        <f>$G$15</f>
        <v>10.280138339920947</v>
      </c>
      <c r="J12" s="13">
        <f>D12*I12</f>
        <v>1044.4620553359682</v>
      </c>
      <c r="K12" s="4">
        <f>J12/J11-1</f>
        <v>0.02626262626262621</v>
      </c>
    </row>
    <row r="13" spans="2:11" ht="18" customHeight="1">
      <c r="B13" s="2">
        <v>2007</v>
      </c>
      <c r="C13" s="10" t="s">
        <v>18</v>
      </c>
      <c r="D13" s="13">
        <v>102.7</v>
      </c>
      <c r="E13" s="17">
        <f>D13/D12-1</f>
        <v>0.010826771653543288</v>
      </c>
      <c r="F13" s="22"/>
      <c r="G13" s="22"/>
      <c r="H13" s="41"/>
      <c r="I13" s="26">
        <f>$G$15</f>
        <v>10.280138339920947</v>
      </c>
      <c r="J13" s="13">
        <f>D13*I13</f>
        <v>1055.7702075098814</v>
      </c>
      <c r="K13" s="4">
        <f>J13/J12-1</f>
        <v>0.01082677165354351</v>
      </c>
    </row>
    <row r="14" spans="2:11" ht="18" customHeight="1">
      <c r="B14" s="2">
        <v>2007</v>
      </c>
      <c r="C14" s="10" t="s">
        <v>19</v>
      </c>
      <c r="D14" s="13">
        <v>101.5</v>
      </c>
      <c r="E14" s="17">
        <f>D14/D13-1</f>
        <v>-0.011684518013632017</v>
      </c>
      <c r="F14" s="22"/>
      <c r="G14" s="22"/>
      <c r="H14" s="41"/>
      <c r="I14" s="26">
        <f>$G$15</f>
        <v>10.280138339920947</v>
      </c>
      <c r="J14" s="13">
        <f>D14*I14</f>
        <v>1043.4340415019763</v>
      </c>
      <c r="K14" s="4">
        <f>J14/J13-1</f>
        <v>-0.011684518013631906</v>
      </c>
    </row>
    <row r="15" spans="2:11" ht="18" customHeight="1">
      <c r="B15" s="2"/>
      <c r="C15" s="10" t="s">
        <v>14</v>
      </c>
      <c r="D15" s="14">
        <f>SUM(D11:D14)</f>
        <v>404.8</v>
      </c>
      <c r="E15" s="19">
        <f>D15/D10-1</f>
        <v>0.006965174129353269</v>
      </c>
      <c r="F15" s="23">
        <v>4161.4</v>
      </c>
      <c r="G15" s="25">
        <f>F15/D15</f>
        <v>10.280138339920947</v>
      </c>
      <c r="H15" s="42"/>
      <c r="I15" s="22"/>
      <c r="J15" s="14">
        <f>SUM(J11:J14)</f>
        <v>4161.4</v>
      </c>
      <c r="K15" s="6">
        <f>J15/J10-1</f>
        <v>0.040349999999999886</v>
      </c>
    </row>
    <row r="16" spans="2:11" ht="18" customHeight="1">
      <c r="B16" s="2">
        <v>2008</v>
      </c>
      <c r="C16" s="10" t="s">
        <v>16</v>
      </c>
      <c r="D16" s="13">
        <v>100.5</v>
      </c>
      <c r="E16" s="20">
        <f>D16/D14-1</f>
        <v>-0.009852216748768461</v>
      </c>
      <c r="F16" s="22"/>
      <c r="G16" s="22"/>
      <c r="H16" s="41"/>
      <c r="I16" s="26">
        <f>$G$15</f>
        <v>10.280138339920947</v>
      </c>
      <c r="J16" s="13">
        <f>D16*I16</f>
        <v>1033.1539031620553</v>
      </c>
      <c r="K16" s="7">
        <f>J16/J14-1</f>
        <v>-0.009852216748768572</v>
      </c>
    </row>
    <row r="17" spans="2:11" ht="18" customHeight="1">
      <c r="B17" s="2">
        <v>2008</v>
      </c>
      <c r="C17" s="10" t="s">
        <v>17</v>
      </c>
      <c r="D17" s="13">
        <v>103</v>
      </c>
      <c r="E17" s="17">
        <f>D17/D16-1</f>
        <v>0.02487562189054726</v>
      </c>
      <c r="F17" s="22"/>
      <c r="G17" s="22"/>
      <c r="H17" s="41"/>
      <c r="I17" s="26">
        <f>$G$15</f>
        <v>10.280138339920947</v>
      </c>
      <c r="J17" s="13">
        <f>D17*I17</f>
        <v>1058.8542490118575</v>
      </c>
      <c r="K17" s="4">
        <f>J17/J16-1</f>
        <v>0.02487562189054726</v>
      </c>
    </row>
    <row r="18" spans="2:11" ht="18" customHeight="1">
      <c r="B18" s="2">
        <v>2008</v>
      </c>
      <c r="C18" s="10" t="s">
        <v>18</v>
      </c>
      <c r="D18" s="13">
        <v>103.5</v>
      </c>
      <c r="E18" s="17">
        <f>D18/D17-1</f>
        <v>0.004854368932038833</v>
      </c>
      <c r="F18" s="22"/>
      <c r="G18" s="22"/>
      <c r="H18" s="41"/>
      <c r="I18" s="26">
        <f>$G$15</f>
        <v>10.280138339920947</v>
      </c>
      <c r="J18" s="13">
        <f>D18*I18</f>
        <v>1063.994318181818</v>
      </c>
      <c r="K18" s="4">
        <f>J18/J17-1</f>
        <v>0.004854368932038833</v>
      </c>
    </row>
    <row r="19" spans="2:11" ht="18" customHeight="1">
      <c r="B19" s="2">
        <v>2008</v>
      </c>
      <c r="C19" s="10" t="s">
        <v>19</v>
      </c>
      <c r="D19" s="13">
        <v>101.5</v>
      </c>
      <c r="E19" s="17">
        <f>D19/D18-1</f>
        <v>-0.019323671497584516</v>
      </c>
      <c r="F19" s="22"/>
      <c r="G19" s="22"/>
      <c r="H19" s="41"/>
      <c r="I19" s="26">
        <f>$G$15</f>
        <v>10.280138339920947</v>
      </c>
      <c r="J19" s="13">
        <f>D19*I19</f>
        <v>1043.4340415019763</v>
      </c>
      <c r="K19" s="4">
        <f>J19/J18-1</f>
        <v>-0.019323671497584405</v>
      </c>
    </row>
    <row r="20" spans="2:11" ht="18" customHeight="1" thickBot="1">
      <c r="B20" s="8"/>
      <c r="C20" s="11" t="s">
        <v>14</v>
      </c>
      <c r="D20" s="15">
        <f>SUM(D16:D19)</f>
        <v>408.5</v>
      </c>
      <c r="E20" s="21">
        <f>D20/D15-1</f>
        <v>0.00914031620553346</v>
      </c>
      <c r="F20" s="24" t="s">
        <v>1</v>
      </c>
      <c r="G20" s="24" t="s">
        <v>1</v>
      </c>
      <c r="H20" s="43"/>
      <c r="I20" s="27"/>
      <c r="J20" s="15">
        <f>SUM(J16:J19)</f>
        <v>4199.436511857707</v>
      </c>
      <c r="K20" s="9">
        <f>J20/J15-1</f>
        <v>0.009140316205533683</v>
      </c>
    </row>
  </sheetData>
  <sheetProtection/>
  <mergeCells count="7">
    <mergeCell ref="B2:K2"/>
    <mergeCell ref="D3:E3"/>
    <mergeCell ref="G3:G4"/>
    <mergeCell ref="F3:F4"/>
    <mergeCell ref="B3:B5"/>
    <mergeCell ref="C3:C5"/>
    <mergeCell ref="I3:K3"/>
  </mergeCells>
  <printOptions gridLines="1"/>
  <pageMargins left="0.78" right="0.59" top="1" bottom="1" header="0.5" footer="0.5"/>
  <pageSetup horizontalDpi="600" verticalDpi="600" orientation="landscape" r:id="rId1"/>
  <headerFooter alignWithMargins="0">
    <oddFooter>&amp;RBTC/CNT/04-XI.HO</oddFooter>
  </headerFooter>
  <ignoredErrors>
    <ignoredError sqref="D5 I5 F5:G5" numberStoredAsText="1"/>
    <ignoredError sqref="J10 J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zoomScale="85" zoomScaleNormal="85" zoomScalePageLayoutView="0" workbookViewId="0" topLeftCell="A1">
      <selection activeCell="A1" sqref="A1"/>
    </sheetView>
  </sheetViews>
  <sheetFormatPr defaultColWidth="9.33203125" defaultRowHeight="12.75"/>
  <cols>
    <col min="1" max="1" width="1.171875" style="1" customWidth="1"/>
    <col min="2" max="7" width="15" style="1" customWidth="1"/>
    <col min="8" max="8" width="0.82421875" style="1" customWidth="1"/>
    <col min="9" max="11" width="15" style="1" customWidth="1"/>
    <col min="12" max="16384" width="9.33203125" style="1" customWidth="1"/>
  </cols>
  <sheetData>
    <row r="1" ht="4.5" customHeight="1" thickBot="1"/>
    <row r="2" spans="2:11" ht="18" customHeight="1">
      <c r="B2" s="57" t="s">
        <v>22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8" customHeight="1">
      <c r="B3" s="64" t="s">
        <v>7</v>
      </c>
      <c r="C3" s="61" t="s">
        <v>8</v>
      </c>
      <c r="D3" s="60" t="s">
        <v>6</v>
      </c>
      <c r="E3" s="61"/>
      <c r="F3" s="62" t="s">
        <v>9</v>
      </c>
      <c r="G3" s="62" t="s">
        <v>11</v>
      </c>
      <c r="H3" s="38"/>
      <c r="I3" s="69" t="s">
        <v>25</v>
      </c>
      <c r="J3" s="70"/>
      <c r="K3" s="71"/>
    </row>
    <row r="4" spans="2:11" ht="33" customHeight="1">
      <c r="B4" s="65"/>
      <c r="C4" s="67"/>
      <c r="D4" s="51" t="s">
        <v>10</v>
      </c>
      <c r="E4" s="52" t="s">
        <v>20</v>
      </c>
      <c r="F4" s="63"/>
      <c r="G4" s="63"/>
      <c r="H4" s="39"/>
      <c r="I4" s="53" t="s">
        <v>23</v>
      </c>
      <c r="J4" s="55" t="s">
        <v>24</v>
      </c>
      <c r="K4" s="50" t="s">
        <v>20</v>
      </c>
    </row>
    <row r="5" spans="2:11" ht="18" customHeight="1">
      <c r="B5" s="66"/>
      <c r="C5" s="68"/>
      <c r="D5" s="32" t="s">
        <v>0</v>
      </c>
      <c r="E5" s="28"/>
      <c r="F5" s="33" t="s">
        <v>2</v>
      </c>
      <c r="G5" s="33" t="s">
        <v>3</v>
      </c>
      <c r="H5" s="40"/>
      <c r="I5" s="33" t="s">
        <v>27</v>
      </c>
      <c r="J5" s="54" t="s">
        <v>28</v>
      </c>
      <c r="K5" s="56"/>
    </row>
    <row r="6" spans="2:11" ht="18" customHeight="1">
      <c r="B6" s="2">
        <v>2006</v>
      </c>
      <c r="C6" s="10" t="s">
        <v>16</v>
      </c>
      <c r="D6" s="12">
        <v>98.2</v>
      </c>
      <c r="E6" s="16"/>
      <c r="F6" s="22"/>
      <c r="G6" s="22"/>
      <c r="H6" s="41"/>
      <c r="I6" s="13">
        <v>969.8</v>
      </c>
      <c r="J6" s="26">
        <f>I6/D6</f>
        <v>9.875763747454174</v>
      </c>
      <c r="K6" s="3"/>
    </row>
    <row r="7" spans="2:11" ht="18" customHeight="1">
      <c r="B7" s="2">
        <v>2006</v>
      </c>
      <c r="C7" s="10" t="s">
        <v>17</v>
      </c>
      <c r="D7" s="13">
        <v>100.8</v>
      </c>
      <c r="E7" s="35">
        <f>D7/D6-1</f>
        <v>0.02647657841140516</v>
      </c>
      <c r="F7" s="22"/>
      <c r="G7" s="22"/>
      <c r="H7" s="41"/>
      <c r="I7" s="13">
        <v>998.4</v>
      </c>
      <c r="J7" s="26">
        <f aca="true" t="shared" si="0" ref="J7:J19">I7/D7</f>
        <v>9.904761904761905</v>
      </c>
      <c r="K7" s="36">
        <f>I7/I6-1</f>
        <v>0.029490616621983934</v>
      </c>
    </row>
    <row r="8" spans="2:11" ht="18" customHeight="1">
      <c r="B8" s="2">
        <v>2006</v>
      </c>
      <c r="C8" s="10" t="s">
        <v>18</v>
      </c>
      <c r="D8" s="13">
        <v>102.2</v>
      </c>
      <c r="E8" s="35">
        <f>D8/D7-1</f>
        <v>0.01388888888888884</v>
      </c>
      <c r="F8" s="22"/>
      <c r="G8" s="22"/>
      <c r="H8" s="41"/>
      <c r="I8" s="13">
        <v>1018.3</v>
      </c>
      <c r="J8" s="26">
        <f t="shared" si="0"/>
        <v>9.963796477495107</v>
      </c>
      <c r="K8" s="36">
        <f>I8/I7-1</f>
        <v>0.01993189102564097</v>
      </c>
    </row>
    <row r="9" spans="2:11" ht="18" customHeight="1">
      <c r="B9" s="2">
        <v>2006</v>
      </c>
      <c r="C9" s="10" t="s">
        <v>19</v>
      </c>
      <c r="D9" s="13">
        <v>100.8</v>
      </c>
      <c r="E9" s="35">
        <f>D9/D8-1</f>
        <v>-0.013698630136986356</v>
      </c>
      <c r="F9" s="22"/>
      <c r="G9" s="22"/>
      <c r="H9" s="41"/>
      <c r="I9" s="13">
        <v>1013.5</v>
      </c>
      <c r="J9" s="26">
        <f t="shared" si="0"/>
        <v>10.054563492063492</v>
      </c>
      <c r="K9" s="36">
        <f>I9/I8-1</f>
        <v>-0.004713738583914329</v>
      </c>
    </row>
    <row r="10" spans="2:11" ht="18" customHeight="1">
      <c r="B10" s="2"/>
      <c r="C10" s="10" t="s">
        <v>14</v>
      </c>
      <c r="D10" s="14">
        <f>SUM(D6:D9)</f>
        <v>402</v>
      </c>
      <c r="E10" s="16"/>
      <c r="F10" s="23">
        <v>4000</v>
      </c>
      <c r="G10" s="25">
        <f>F10/D10</f>
        <v>9.950248756218905</v>
      </c>
      <c r="H10" s="42"/>
      <c r="I10" s="14">
        <f>SUM(I6:I9)</f>
        <v>4000</v>
      </c>
      <c r="J10" s="26">
        <f t="shared" si="0"/>
        <v>9.950248756218905</v>
      </c>
      <c r="K10" s="3"/>
    </row>
    <row r="11" spans="2:11" ht="18" customHeight="1">
      <c r="B11" s="2">
        <v>2007</v>
      </c>
      <c r="C11" s="10" t="s">
        <v>16</v>
      </c>
      <c r="D11" s="13">
        <v>99</v>
      </c>
      <c r="E11" s="18">
        <f>D11/D9-1</f>
        <v>-0.017857142857142794</v>
      </c>
      <c r="F11" s="22"/>
      <c r="G11" s="22"/>
      <c r="H11" s="41"/>
      <c r="I11" s="13">
        <v>1007.2</v>
      </c>
      <c r="J11" s="26">
        <f t="shared" si="0"/>
        <v>10.173737373737374</v>
      </c>
      <c r="K11" s="5">
        <f>I11/I9-1</f>
        <v>-0.0062160828811050894</v>
      </c>
    </row>
    <row r="12" spans="2:11" ht="18" customHeight="1">
      <c r="B12" s="2">
        <v>2007</v>
      </c>
      <c r="C12" s="10" t="s">
        <v>17</v>
      </c>
      <c r="D12" s="13">
        <v>101.6</v>
      </c>
      <c r="E12" s="35">
        <f>D12/D11-1</f>
        <v>0.02626262626262621</v>
      </c>
      <c r="F12" s="22"/>
      <c r="G12" s="22"/>
      <c r="H12" s="41"/>
      <c r="I12" s="13">
        <v>1042.9</v>
      </c>
      <c r="J12" s="26">
        <f t="shared" si="0"/>
        <v>10.264763779527561</v>
      </c>
      <c r="K12" s="36">
        <f>I12/I11-1</f>
        <v>0.035444797458300314</v>
      </c>
    </row>
    <row r="13" spans="2:11" ht="18" customHeight="1">
      <c r="B13" s="2">
        <v>2007</v>
      </c>
      <c r="C13" s="10" t="s">
        <v>18</v>
      </c>
      <c r="D13" s="13">
        <v>102.7</v>
      </c>
      <c r="E13" s="35">
        <f>D13/D12-1</f>
        <v>0.010826771653543288</v>
      </c>
      <c r="F13" s="22"/>
      <c r="G13" s="22"/>
      <c r="H13" s="41"/>
      <c r="I13" s="13">
        <v>1060.3</v>
      </c>
      <c r="J13" s="26">
        <f t="shared" si="0"/>
        <v>10.324245374878286</v>
      </c>
      <c r="K13" s="36">
        <f>I13/I12-1</f>
        <v>0.01668424585290995</v>
      </c>
    </row>
    <row r="14" spans="2:11" ht="18" customHeight="1">
      <c r="B14" s="2">
        <v>2007</v>
      </c>
      <c r="C14" s="10" t="s">
        <v>19</v>
      </c>
      <c r="D14" s="13">
        <v>101.5</v>
      </c>
      <c r="E14" s="35">
        <f>D14/D13-1</f>
        <v>-0.011684518013632017</v>
      </c>
      <c r="F14" s="22"/>
      <c r="G14" s="22"/>
      <c r="H14" s="41"/>
      <c r="I14" s="13">
        <v>1051</v>
      </c>
      <c r="J14" s="26">
        <f t="shared" si="0"/>
        <v>10.354679802955665</v>
      </c>
      <c r="K14" s="36">
        <f>I14/I13-1</f>
        <v>-0.00877110251815516</v>
      </c>
    </row>
    <row r="15" spans="2:12" ht="18" customHeight="1">
      <c r="B15" s="2"/>
      <c r="C15" s="10" t="s">
        <v>14</v>
      </c>
      <c r="D15" s="14">
        <f>SUM(D11:D14)</f>
        <v>404.8</v>
      </c>
      <c r="E15" s="19">
        <f>D15/D10-1</f>
        <v>0.006965174129353269</v>
      </c>
      <c r="F15" s="23">
        <v>4161.4</v>
      </c>
      <c r="G15" s="25">
        <f>F15/D15</f>
        <v>10.280138339920947</v>
      </c>
      <c r="H15" s="42"/>
      <c r="I15" s="14">
        <f>SUM(I11:I14)</f>
        <v>4161.400000000001</v>
      </c>
      <c r="J15" s="26">
        <f t="shared" si="0"/>
        <v>10.28013833992095</v>
      </c>
      <c r="K15" s="19">
        <f>I15/I10-1</f>
        <v>0.04035000000000011</v>
      </c>
      <c r="L15" s="37"/>
    </row>
    <row r="16" spans="2:11" ht="18" customHeight="1">
      <c r="B16" s="2">
        <v>2008</v>
      </c>
      <c r="C16" s="10" t="s">
        <v>16</v>
      </c>
      <c r="D16" s="13">
        <v>100.5</v>
      </c>
      <c r="E16" s="20">
        <f>D16/D14-1</f>
        <v>-0.009852216748768461</v>
      </c>
      <c r="F16" s="22"/>
      <c r="G16" s="22"/>
      <c r="H16" s="41"/>
      <c r="I16" s="13">
        <v>1040.6</v>
      </c>
      <c r="J16" s="26">
        <f t="shared" si="0"/>
        <v>10.354228855721392</v>
      </c>
      <c r="K16" s="20">
        <f>I16/I14-1</f>
        <v>-0.009895337773549118</v>
      </c>
    </row>
    <row r="17" spans="2:11" ht="18" customHeight="1">
      <c r="B17" s="2">
        <v>2008</v>
      </c>
      <c r="C17" s="10" t="s">
        <v>17</v>
      </c>
      <c r="D17" s="13">
        <v>103</v>
      </c>
      <c r="E17" s="35">
        <f>D17/D16-1</f>
        <v>0.02487562189054726</v>
      </c>
      <c r="F17" s="22"/>
      <c r="G17" s="22"/>
      <c r="H17" s="41"/>
      <c r="I17" s="13">
        <v>1066.5</v>
      </c>
      <c r="J17" s="26">
        <f t="shared" si="0"/>
        <v>10.354368932038835</v>
      </c>
      <c r="K17" s="20">
        <f>I17/I16-1</f>
        <v>0.024889486834518637</v>
      </c>
    </row>
    <row r="18" spans="2:11" ht="18" customHeight="1">
      <c r="B18" s="2">
        <v>2008</v>
      </c>
      <c r="C18" s="10" t="s">
        <v>18</v>
      </c>
      <c r="D18" s="13">
        <v>103.5</v>
      </c>
      <c r="E18" s="35">
        <f>D18/D17-1</f>
        <v>0.004854368932038833</v>
      </c>
      <c r="F18" s="22"/>
      <c r="G18" s="22"/>
      <c r="H18" s="41"/>
      <c r="I18" s="13">
        <v>1071.7</v>
      </c>
      <c r="J18" s="26">
        <f t="shared" si="0"/>
        <v>10.354589371980676</v>
      </c>
      <c r="K18" s="20">
        <f>I18/I17-1</f>
        <v>0.0048757618377872625</v>
      </c>
    </row>
    <row r="19" spans="2:11" ht="18" customHeight="1">
      <c r="B19" s="2">
        <v>2008</v>
      </c>
      <c r="C19" s="10" t="s">
        <v>19</v>
      </c>
      <c r="D19" s="13">
        <v>101.5</v>
      </c>
      <c r="E19" s="35">
        <f>D19/D18-1</f>
        <v>-0.019323671497584516</v>
      </c>
      <c r="F19" s="22"/>
      <c r="G19" s="22"/>
      <c r="H19" s="41"/>
      <c r="I19" s="13">
        <v>1051</v>
      </c>
      <c r="J19" s="26">
        <f t="shared" si="0"/>
        <v>10.354679802955665</v>
      </c>
      <c r="K19" s="20">
        <f>I19/I18-1</f>
        <v>-0.019315106839600693</v>
      </c>
    </row>
    <row r="20" spans="2:11" ht="18" customHeight="1" thickBot="1">
      <c r="B20" s="8"/>
      <c r="C20" s="11" t="s">
        <v>14</v>
      </c>
      <c r="D20" s="15">
        <f>SUM(D16:D19)</f>
        <v>408.5</v>
      </c>
      <c r="E20" s="21">
        <f>D20/D15-1</f>
        <v>0.00914031620553346</v>
      </c>
      <c r="F20" s="24" t="s">
        <v>1</v>
      </c>
      <c r="G20" s="24" t="s">
        <v>1</v>
      </c>
      <c r="H20" s="43"/>
      <c r="I20" s="15">
        <f>SUM(I16:I19)</f>
        <v>4229.8</v>
      </c>
      <c r="J20" s="15"/>
      <c r="K20" s="21">
        <f>I20/I15-1</f>
        <v>0.016436776084971294</v>
      </c>
    </row>
  </sheetData>
  <sheetProtection/>
  <mergeCells count="7">
    <mergeCell ref="B2:K2"/>
    <mergeCell ref="D3:E3"/>
    <mergeCell ref="G3:G4"/>
    <mergeCell ref="F3:F4"/>
    <mergeCell ref="B3:B5"/>
    <mergeCell ref="C3:C5"/>
    <mergeCell ref="I3:K3"/>
  </mergeCells>
  <printOptions gridLines="1"/>
  <pageMargins left="0.78" right="0.59" top="1" bottom="1" header="0.5" footer="0.5"/>
  <pageSetup horizontalDpi="600" verticalDpi="600" orientation="landscape" r:id="rId1"/>
  <ignoredErrors>
    <ignoredError sqref="D5 F5:G5" numberStoredAsText="1"/>
    <ignoredError sqref="I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zoomScale="85" zoomScaleNormal="85" zoomScalePageLayoutView="0" workbookViewId="0" topLeftCell="A1">
      <selection activeCell="B2" sqref="B2:L20"/>
    </sheetView>
  </sheetViews>
  <sheetFormatPr defaultColWidth="9.33203125" defaultRowHeight="12.75"/>
  <cols>
    <col min="1" max="1" width="1.171875" style="1" customWidth="1"/>
    <col min="2" max="5" width="15" style="1" customWidth="1"/>
    <col min="6" max="6" width="10.16015625" style="1" customWidth="1"/>
    <col min="7" max="7" width="12.5" style="1" customWidth="1"/>
    <col min="8" max="8" width="0.82421875" style="1" customWidth="1"/>
    <col min="9" max="12" width="15" style="1" customWidth="1"/>
    <col min="13" max="16384" width="9.33203125" style="1" customWidth="1"/>
  </cols>
  <sheetData>
    <row r="1" ht="4.5" customHeight="1" thickBot="1"/>
    <row r="2" spans="2:12" ht="18" customHeight="1">
      <c r="B2" s="57" t="s">
        <v>29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2" ht="18" customHeight="1">
      <c r="B3" s="64" t="s">
        <v>7</v>
      </c>
      <c r="C3" s="61" t="s">
        <v>8</v>
      </c>
      <c r="D3" s="60" t="s">
        <v>6</v>
      </c>
      <c r="E3" s="61"/>
      <c r="F3" s="62" t="s">
        <v>9</v>
      </c>
      <c r="G3" s="62" t="s">
        <v>11</v>
      </c>
      <c r="H3" s="38"/>
      <c r="I3" s="69" t="s">
        <v>25</v>
      </c>
      <c r="J3" s="74"/>
      <c r="K3" s="72" t="s">
        <v>26</v>
      </c>
      <c r="L3" s="73"/>
    </row>
    <row r="4" spans="2:12" ht="33" customHeight="1">
      <c r="B4" s="65"/>
      <c r="C4" s="67"/>
      <c r="D4" s="51" t="s">
        <v>10</v>
      </c>
      <c r="E4" s="52" t="s">
        <v>20</v>
      </c>
      <c r="F4" s="63"/>
      <c r="G4" s="63"/>
      <c r="H4" s="39"/>
      <c r="I4" s="30" t="s">
        <v>30</v>
      </c>
      <c r="J4" s="30" t="s">
        <v>31</v>
      </c>
      <c r="K4" s="30" t="s">
        <v>30</v>
      </c>
      <c r="L4" s="31" t="s">
        <v>31</v>
      </c>
    </row>
    <row r="5" spans="2:12" ht="18" customHeight="1">
      <c r="B5" s="66"/>
      <c r="C5" s="68"/>
      <c r="D5" s="32" t="s">
        <v>0</v>
      </c>
      <c r="E5" s="28"/>
      <c r="F5" s="33" t="s">
        <v>2</v>
      </c>
      <c r="G5" s="33" t="s">
        <v>3</v>
      </c>
      <c r="H5" s="40"/>
      <c r="I5" s="33"/>
      <c r="J5" s="33"/>
      <c r="K5" s="33"/>
      <c r="L5" s="34"/>
    </row>
    <row r="6" spans="2:12" ht="18" customHeight="1">
      <c r="B6" s="2">
        <v>2006</v>
      </c>
      <c r="C6" s="10" t="s">
        <v>16</v>
      </c>
      <c r="D6" s="12">
        <v>98.2</v>
      </c>
      <c r="E6" s="16"/>
      <c r="F6" s="22"/>
      <c r="G6" s="22"/>
      <c r="H6" s="41"/>
      <c r="I6" s="13">
        <v>969.8</v>
      </c>
      <c r="J6" s="13">
        <v>968.1</v>
      </c>
      <c r="K6" s="26">
        <f>Denton!J6</f>
        <v>9.875763747454174</v>
      </c>
      <c r="L6" s="48">
        <f>J6/D6</f>
        <v>9.858452138492872</v>
      </c>
    </row>
    <row r="7" spans="2:12" ht="18" customHeight="1">
      <c r="B7" s="2">
        <v>2006</v>
      </c>
      <c r="C7" s="10" t="s">
        <v>17</v>
      </c>
      <c r="D7" s="13">
        <v>100.8</v>
      </c>
      <c r="E7" s="35">
        <f>D7/D6-1</f>
        <v>0.02647657841140516</v>
      </c>
      <c r="F7" s="22"/>
      <c r="G7" s="22"/>
      <c r="H7" s="41"/>
      <c r="I7" s="13">
        <v>998.4</v>
      </c>
      <c r="J7" s="13">
        <v>997.4</v>
      </c>
      <c r="K7" s="26">
        <f>Denton!J7</f>
        <v>9.904761904761905</v>
      </c>
      <c r="L7" s="48">
        <f aca="true" t="shared" si="0" ref="L7:L19">J7/D7</f>
        <v>9.89484126984127</v>
      </c>
    </row>
    <row r="8" spans="2:12" ht="18" customHeight="1">
      <c r="B8" s="2">
        <v>2006</v>
      </c>
      <c r="C8" s="10" t="s">
        <v>18</v>
      </c>
      <c r="D8" s="13">
        <v>102.2</v>
      </c>
      <c r="E8" s="35">
        <f>D8/D7-1</f>
        <v>0.01388888888888884</v>
      </c>
      <c r="F8" s="22"/>
      <c r="G8" s="22"/>
      <c r="H8" s="41"/>
      <c r="I8" s="13">
        <v>1018.3</v>
      </c>
      <c r="J8" s="13">
        <v>1018.7</v>
      </c>
      <c r="K8" s="26">
        <f>Denton!J8</f>
        <v>9.963796477495107</v>
      </c>
      <c r="L8" s="48">
        <f t="shared" si="0"/>
        <v>9.967710371819962</v>
      </c>
    </row>
    <row r="9" spans="2:12" ht="18" customHeight="1">
      <c r="B9" s="2">
        <v>2006</v>
      </c>
      <c r="C9" s="10" t="s">
        <v>19</v>
      </c>
      <c r="D9" s="13">
        <v>100.8</v>
      </c>
      <c r="E9" s="35">
        <f>D9/D8-1</f>
        <v>-0.013698630136986356</v>
      </c>
      <c r="F9" s="22"/>
      <c r="G9" s="22"/>
      <c r="H9" s="41"/>
      <c r="I9" s="13">
        <v>1013.5</v>
      </c>
      <c r="J9" s="13">
        <v>1015.9</v>
      </c>
      <c r="K9" s="26">
        <f>Denton!J9</f>
        <v>10.054563492063492</v>
      </c>
      <c r="L9" s="48">
        <f t="shared" si="0"/>
        <v>10.078373015873016</v>
      </c>
    </row>
    <row r="10" spans="2:12" ht="18" customHeight="1">
      <c r="B10" s="2"/>
      <c r="C10" s="10" t="s">
        <v>14</v>
      </c>
      <c r="D10" s="14">
        <f>SUM(D6:D9)</f>
        <v>402</v>
      </c>
      <c r="E10" s="16"/>
      <c r="F10" s="23">
        <v>4000</v>
      </c>
      <c r="G10" s="25">
        <f>F10/D10</f>
        <v>9.950248756218905</v>
      </c>
      <c r="H10" s="42"/>
      <c r="I10" s="14">
        <f>SUM(I6:I9)</f>
        <v>4000</v>
      </c>
      <c r="J10" s="14">
        <f>SUM(J6:J9)</f>
        <v>4000.1</v>
      </c>
      <c r="K10" s="26"/>
      <c r="L10" s="48"/>
    </row>
    <row r="11" spans="2:12" ht="18" customHeight="1">
      <c r="B11" s="2">
        <v>2007</v>
      </c>
      <c r="C11" s="10" t="s">
        <v>16</v>
      </c>
      <c r="D11" s="13">
        <v>99</v>
      </c>
      <c r="E11" s="18">
        <f>D11/D9-1</f>
        <v>-0.017857142857142794</v>
      </c>
      <c r="F11" s="22"/>
      <c r="G11" s="22"/>
      <c r="H11" s="41"/>
      <c r="I11" s="13">
        <v>1007.2</v>
      </c>
      <c r="J11" s="13">
        <v>1012.3</v>
      </c>
      <c r="K11" s="26">
        <f>Denton!J11</f>
        <v>10.173737373737374</v>
      </c>
      <c r="L11" s="48">
        <f t="shared" si="0"/>
        <v>10.225252525252525</v>
      </c>
    </row>
    <row r="12" spans="2:12" ht="18" customHeight="1">
      <c r="B12" s="2">
        <v>2007</v>
      </c>
      <c r="C12" s="10" t="s">
        <v>17</v>
      </c>
      <c r="D12" s="13">
        <v>101.6</v>
      </c>
      <c r="E12" s="35">
        <f>D12/D11-1</f>
        <v>0.02626262626262621</v>
      </c>
      <c r="F12" s="22"/>
      <c r="G12" s="22"/>
      <c r="H12" s="41"/>
      <c r="I12" s="13">
        <v>1042.9</v>
      </c>
      <c r="J12" s="13">
        <v>1047.2</v>
      </c>
      <c r="K12" s="26">
        <f>Denton!J12</f>
        <v>10.264763779527561</v>
      </c>
      <c r="L12" s="48">
        <f t="shared" si="0"/>
        <v>10.30708661417323</v>
      </c>
    </row>
    <row r="13" spans="2:12" ht="18" customHeight="1">
      <c r="B13" s="2">
        <v>2007</v>
      </c>
      <c r="C13" s="10" t="s">
        <v>18</v>
      </c>
      <c r="D13" s="13">
        <v>102.7</v>
      </c>
      <c r="E13" s="35">
        <f>D13/D12-1</f>
        <v>0.010826771653543288</v>
      </c>
      <c r="F13" s="22"/>
      <c r="G13" s="22"/>
      <c r="H13" s="41"/>
      <c r="I13" s="13">
        <v>1060.3</v>
      </c>
      <c r="J13" s="13">
        <v>1059.9</v>
      </c>
      <c r="K13" s="26">
        <f>Denton!J13</f>
        <v>10.324245374878286</v>
      </c>
      <c r="L13" s="48">
        <f t="shared" si="0"/>
        <v>10.32035053554041</v>
      </c>
    </row>
    <row r="14" spans="2:12" ht="18" customHeight="1">
      <c r="B14" s="2">
        <v>2007</v>
      </c>
      <c r="C14" s="10" t="s">
        <v>19</v>
      </c>
      <c r="D14" s="13">
        <v>101.5</v>
      </c>
      <c r="E14" s="35">
        <f>D14/D13-1</f>
        <v>-0.011684518013632017</v>
      </c>
      <c r="F14" s="22"/>
      <c r="G14" s="22"/>
      <c r="H14" s="41"/>
      <c r="I14" s="13">
        <v>1051</v>
      </c>
      <c r="J14" s="13">
        <v>1042</v>
      </c>
      <c r="K14" s="26">
        <f>Denton!J14</f>
        <v>10.354679802955665</v>
      </c>
      <c r="L14" s="48">
        <f t="shared" si="0"/>
        <v>10.266009852216749</v>
      </c>
    </row>
    <row r="15" spans="2:13" ht="18" customHeight="1">
      <c r="B15" s="2"/>
      <c r="C15" s="10" t="s">
        <v>14</v>
      </c>
      <c r="D15" s="14">
        <f>SUM(D11:D14)</f>
        <v>404.8</v>
      </c>
      <c r="E15" s="19">
        <f>D15/D10-1</f>
        <v>0.006965174129353269</v>
      </c>
      <c r="F15" s="23">
        <v>4161.4</v>
      </c>
      <c r="G15" s="25">
        <f>F15/D15</f>
        <v>10.280138339920947</v>
      </c>
      <c r="H15" s="42"/>
      <c r="I15" s="14">
        <f>SUM(I11:I14)</f>
        <v>4161.400000000001</v>
      </c>
      <c r="J15" s="14">
        <f>SUM(J11:J14)</f>
        <v>4161.4</v>
      </c>
      <c r="K15" s="26"/>
      <c r="L15" s="48"/>
      <c r="M15" s="37"/>
    </row>
    <row r="16" spans="2:12" ht="18" customHeight="1">
      <c r="B16" s="2">
        <v>2008</v>
      </c>
      <c r="C16" s="10" t="s">
        <v>16</v>
      </c>
      <c r="D16" s="13">
        <v>100.5</v>
      </c>
      <c r="E16" s="20">
        <f>D16/D14-1</f>
        <v>-0.009852216748768461</v>
      </c>
      <c r="F16" s="22"/>
      <c r="G16" s="22"/>
      <c r="H16" s="41"/>
      <c r="I16" s="13">
        <v>1040.6</v>
      </c>
      <c r="J16" s="13">
        <v>1019.5</v>
      </c>
      <c r="K16" s="26">
        <f>Denton!J16</f>
        <v>10.354228855721392</v>
      </c>
      <c r="L16" s="48">
        <f t="shared" si="0"/>
        <v>10.144278606965175</v>
      </c>
    </row>
    <row r="17" spans="2:12" ht="18" customHeight="1">
      <c r="B17" s="2">
        <v>2008</v>
      </c>
      <c r="C17" s="10" t="s">
        <v>17</v>
      </c>
      <c r="D17" s="13">
        <v>103</v>
      </c>
      <c r="E17" s="35">
        <f>D17/D16-1</f>
        <v>0.02487562189054726</v>
      </c>
      <c r="F17" s="22"/>
      <c r="G17" s="22"/>
      <c r="H17" s="41"/>
      <c r="I17" s="13">
        <v>1066.5</v>
      </c>
      <c r="J17" s="13">
        <v>1035.4</v>
      </c>
      <c r="K17" s="26">
        <f>Denton!J17</f>
        <v>10.354368932038835</v>
      </c>
      <c r="L17" s="48">
        <f t="shared" si="0"/>
        <v>10.052427184466021</v>
      </c>
    </row>
    <row r="18" spans="2:12" ht="18" customHeight="1">
      <c r="B18" s="2">
        <v>2008</v>
      </c>
      <c r="C18" s="10" t="s">
        <v>18</v>
      </c>
      <c r="D18" s="13">
        <v>103.5</v>
      </c>
      <c r="E18" s="35">
        <f>D18/D17-1</f>
        <v>0.004854368932038833</v>
      </c>
      <c r="F18" s="22"/>
      <c r="G18" s="22"/>
      <c r="H18" s="41"/>
      <c r="I18" s="13">
        <v>1071.7</v>
      </c>
      <c r="J18" s="13">
        <v>1034.1</v>
      </c>
      <c r="K18" s="26">
        <f>Denton!J18</f>
        <v>10.354589371980676</v>
      </c>
      <c r="L18" s="48">
        <f t="shared" si="0"/>
        <v>9.991304347826086</v>
      </c>
    </row>
    <row r="19" spans="2:12" ht="18" customHeight="1">
      <c r="B19" s="2">
        <v>2008</v>
      </c>
      <c r="C19" s="10" t="s">
        <v>19</v>
      </c>
      <c r="D19" s="13">
        <v>101.5</v>
      </c>
      <c r="E19" s="35">
        <f>D19/D18-1</f>
        <v>-0.019323671497584516</v>
      </c>
      <c r="F19" s="22"/>
      <c r="G19" s="22"/>
      <c r="H19" s="41"/>
      <c r="I19" s="13">
        <v>1051</v>
      </c>
      <c r="J19" s="13">
        <v>1011</v>
      </c>
      <c r="K19" s="26">
        <f>Denton!J19</f>
        <v>10.354679802955665</v>
      </c>
      <c r="L19" s="48">
        <f t="shared" si="0"/>
        <v>9.960591133004925</v>
      </c>
    </row>
    <row r="20" spans="2:12" ht="18" customHeight="1" thickBot="1">
      <c r="B20" s="8"/>
      <c r="C20" s="11" t="s">
        <v>14</v>
      </c>
      <c r="D20" s="15">
        <f>SUM(D16:D19)</f>
        <v>408.5</v>
      </c>
      <c r="E20" s="21">
        <f>D20/D15-1</f>
        <v>0.00914031620553346</v>
      </c>
      <c r="F20" s="44">
        <v>4100</v>
      </c>
      <c r="G20" s="45">
        <f>F20/D20</f>
        <v>10.03671970624235</v>
      </c>
      <c r="H20" s="43"/>
      <c r="I20" s="15">
        <f>SUM(I16:I19)</f>
        <v>4229.8</v>
      </c>
      <c r="J20" s="47">
        <f>SUM(J16:J19)</f>
        <v>4100</v>
      </c>
      <c r="K20" s="46"/>
      <c r="L20" s="49"/>
    </row>
  </sheetData>
  <sheetProtection/>
  <mergeCells count="8">
    <mergeCell ref="B2:L2"/>
    <mergeCell ref="D3:E3"/>
    <mergeCell ref="G3:G4"/>
    <mergeCell ref="F3:F4"/>
    <mergeCell ref="B3:B5"/>
    <mergeCell ref="C3:C5"/>
    <mergeCell ref="K3:L3"/>
    <mergeCell ref="I3:J3"/>
  </mergeCells>
  <printOptions gridLines="1"/>
  <pageMargins left="0.59" right="0.33" top="1" bottom="1" header="0.5" footer="0.5"/>
  <pageSetup horizontalDpi="600" verticalDpi="600" orientation="landscape" r:id="rId1"/>
  <ignoredErrors>
    <ignoredError sqref="D5 F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BTC (SPA) - L6-Benchmarking Principles.HO</dc:title>
  <dc:subject>PRES</dc:subject>
  <dc:creator>DOCSINDEX</dc:creator>
  <cp:keywords/>
  <dc:description/>
  <cp:lastModifiedBy>Ismatías</cp:lastModifiedBy>
  <cp:lastPrinted>2009-07-27T20:25:20Z</cp:lastPrinted>
  <dcterms:created xsi:type="dcterms:W3CDTF">2002-07-12T20:45:05Z</dcterms:created>
  <dcterms:modified xsi:type="dcterms:W3CDTF">2009-07-27T20:25:22Z</dcterms:modified>
  <cp:category/>
  <cp:version/>
  <cp:contentType/>
  <cp:contentStatus/>
</cp:coreProperties>
</file>